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7680" windowHeight="9075" tabRatio="745" activeTab="0"/>
  </bookViews>
  <sheets>
    <sheet name="Приложение №2" sheetId="1" r:id="rId1"/>
  </sheets>
  <externalReferences>
    <externalReference r:id="rId4"/>
  </externalReferences>
  <definedNames>
    <definedName name="_xlnm.Print_Area" localSheetId="0">'Приложение №2'!$A$1:$E$56</definedName>
  </definedNames>
  <calcPr fullCalcOnLoad="1"/>
</workbook>
</file>

<file path=xl/sharedStrings.xml><?xml version="1.0" encoding="utf-8"?>
<sst xmlns="http://schemas.openxmlformats.org/spreadsheetml/2006/main" count="73" uniqueCount="58">
  <si>
    <t xml:space="preserve">Проверка исправности канализационных вытяжек в год. </t>
  </si>
  <si>
    <t>Замеры сопротивления изоляции проводов</t>
  </si>
  <si>
    <t>раз(а) в 3 года</t>
  </si>
  <si>
    <t>ПЕРЕЧЕНЬ</t>
  </si>
  <si>
    <t>I. Содержание помещений общего пользования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</si>
  <si>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</si>
  <si>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</si>
  <si>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</si>
  <si>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</si>
  <si>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</si>
  <si>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</si>
  <si>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</si>
  <si>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</si>
  <si>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раз(а) в неделю</t>
  </si>
  <si>
    <t>раз(а) в месяц</t>
  </si>
  <si>
    <t>раз(а) в год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</si>
  <si>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</si>
  <si>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</si>
  <si>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раз(а) в год.</t>
  </si>
  <si>
    <t>II. Уборка земельного участка, входящего в состав общего имущества многоквартирного дома</t>
  </si>
  <si>
    <t>10. Вывоз жидких бытовых отходов</t>
  </si>
  <si>
    <t>11. Вывоз твердых бытовых отходов</t>
  </si>
  <si>
    <t>V. Управленческие расходы</t>
  </si>
  <si>
    <t>VI. Всего расходы</t>
  </si>
  <si>
    <t>12. Укрепление водосточных труб, колен и воронок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</si>
  <si>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</si>
  <si>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</si>
  <si>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</si>
  <si>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</si>
  <si>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20. Дезинсекция</t>
  </si>
  <si>
    <t>Годовая плата, руб.</t>
  </si>
  <si>
    <t>Стоимость
на 1 кв. м общ. площади в месяц, руб.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</si>
  <si>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</si>
  <si>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</si>
  <si>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</si>
  <si>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 xml:space="preserve">объектом конкурса </t>
  </si>
  <si>
    <t>периодичность плановая</t>
  </si>
  <si>
    <t>Утверждаю:</t>
  </si>
  <si>
    <t>Приложение №2</t>
  </si>
  <si>
    <t>(факс, адрес электронной почты)</t>
  </si>
  <si>
    <t>(почтовый индекс и адрес, телефон)</t>
  </si>
  <si>
    <t>(дата утверждения)</t>
  </si>
  <si>
    <t>Зам.мэра, председатель комитета по управлению</t>
  </si>
  <si>
    <t>Октябрьским округом администрации г.Иркутска</t>
  </si>
  <si>
    <t>664007 г.Иркутск, ул. Декабрьских Событий, 27</t>
  </si>
  <si>
    <t>тел./факс 240-343</t>
  </si>
  <si>
    <t>______ _________________2012 г.</t>
  </si>
  <si>
    <r>
      <t xml:space="preserve">Е.Е. Войцехович  </t>
    </r>
    <r>
      <rPr>
        <sz val="12"/>
        <rFont val="Times New Roman"/>
        <family val="1"/>
      </rPr>
      <t>________________________</t>
    </r>
  </si>
  <si>
    <t>5. Подметание земельного участка в летний период,  стрижка газонов</t>
  </si>
  <si>
    <t>по мере необходимости в течение (указать период устранения неисправности)</t>
  </si>
  <si>
    <t>16. Утепление и прочистка дымовентиляционных каналов</t>
  </si>
  <si>
    <t xml:space="preserve">Проверка наличия тяги в дымовентиляционных каналах,           ремонт печи </t>
  </si>
  <si>
    <t>19. Дератизация</t>
  </si>
  <si>
    <t>21. Управленческие расходы</t>
  </si>
  <si>
    <t>22. Итого</t>
  </si>
  <si>
    <t>1. Подметание полов во всех помещениях общего пользования</t>
  </si>
  <si>
    <t>6. Уборка мусора с газона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</si>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</sst>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#,##0_ ;\-#,##0\ 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4" fillId="34" borderId="14" xfId="0" applyNumberFormat="1" applyFont="1" applyFill="1" applyBorder="1" applyAlignment="1">
      <alignment/>
    </xf>
    <xf numFmtId="43" fontId="4" fillId="35" borderId="14" xfId="0" applyNumberFormat="1" applyFont="1" applyFill="1" applyBorder="1" applyAlignment="1">
      <alignment/>
    </xf>
    <xf numFmtId="43" fontId="4" fillId="36" borderId="14" xfId="0" applyNumberFormat="1" applyFont="1" applyFill="1" applyBorder="1" applyAlignment="1">
      <alignment/>
    </xf>
    <xf numFmtId="43" fontId="4" fillId="37" borderId="14" xfId="0" applyNumberFormat="1" applyFont="1" applyFill="1" applyBorder="1" applyAlignment="1">
      <alignment horizontal="center" vertical="top" wrapText="1"/>
    </xf>
    <xf numFmtId="43" fontId="4" fillId="38" borderId="14" xfId="42" applyNumberFormat="1" applyFont="1" applyFill="1" applyBorder="1" applyAlignment="1">
      <alignment/>
    </xf>
    <xf numFmtId="182" fontId="4" fillId="0" borderId="15" xfId="42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3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182" fontId="1" fillId="0" borderId="17" xfId="42" applyNumberFormat="1" applyFont="1" applyFill="1" applyBorder="1" applyAlignment="1">
      <alignment/>
    </xf>
    <xf numFmtId="182" fontId="1" fillId="0" borderId="15" xfId="42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43" fontId="4" fillId="39" borderId="14" xfId="0" applyNumberFormat="1" applyFont="1" applyFill="1" applyBorder="1" applyAlignment="1">
      <alignment/>
    </xf>
    <xf numFmtId="0" fontId="2" fillId="40" borderId="18" xfId="0" applyFont="1" applyFill="1" applyBorder="1" applyAlignment="1">
      <alignment/>
    </xf>
    <xf numFmtId="43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4" fillId="39" borderId="20" xfId="0" applyFont="1" applyFill="1" applyBorder="1" applyAlignment="1">
      <alignment vertical="top"/>
    </xf>
    <xf numFmtId="0" fontId="4" fillId="39" borderId="22" xfId="0" applyFont="1" applyFill="1" applyBorder="1" applyAlignment="1">
      <alignment horizontal="center" vertical="top" wrapText="1"/>
    </xf>
    <xf numFmtId="0" fontId="4" fillId="39" borderId="2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2" fontId="1" fillId="0" borderId="16" xfId="42" applyNumberFormat="1" applyFont="1" applyFill="1" applyBorder="1" applyAlignment="1">
      <alignment/>
    </xf>
    <xf numFmtId="182" fontId="1" fillId="0" borderId="11" xfId="42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182" fontId="1" fillId="0" borderId="10" xfId="42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182" fontId="1" fillId="0" borderId="12" xfId="42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 vertical="center" wrapText="1"/>
    </xf>
    <xf numFmtId="182" fontId="4" fillId="39" borderId="14" xfId="0" applyNumberFormat="1" applyFont="1" applyFill="1" applyBorder="1" applyAlignment="1">
      <alignment horizontal="center" vertical="top" wrapText="1"/>
    </xf>
    <xf numFmtId="43" fontId="1" fillId="0" borderId="16" xfId="42" applyNumberFormat="1" applyFont="1" applyFill="1" applyBorder="1" applyAlignment="1">
      <alignment/>
    </xf>
    <xf numFmtId="43" fontId="1" fillId="0" borderId="11" xfId="42" applyNumberFormat="1" applyFont="1" applyFill="1" applyBorder="1" applyAlignment="1">
      <alignment/>
    </xf>
    <xf numFmtId="43" fontId="1" fillId="0" borderId="10" xfId="42" applyNumberFormat="1" applyFont="1" applyFill="1" applyBorder="1" applyAlignment="1">
      <alignment/>
    </xf>
    <xf numFmtId="182" fontId="4" fillId="36" borderId="14" xfId="0" applyNumberFormat="1" applyFont="1" applyFill="1" applyBorder="1" applyAlignment="1">
      <alignment/>
    </xf>
    <xf numFmtId="182" fontId="4" fillId="34" borderId="14" xfId="0" applyNumberFormat="1" applyFont="1" applyFill="1" applyBorder="1" applyAlignment="1">
      <alignment/>
    </xf>
    <xf numFmtId="182" fontId="4" fillId="35" borderId="14" xfId="0" applyNumberFormat="1" applyFont="1" applyFill="1" applyBorder="1" applyAlignment="1">
      <alignment horizontal="center" vertical="top" wrapText="1"/>
    </xf>
    <xf numFmtId="182" fontId="4" fillId="37" borderId="14" xfId="0" applyNumberFormat="1" applyFont="1" applyFill="1" applyBorder="1" applyAlignment="1">
      <alignment horizontal="center" vertical="top" wrapText="1"/>
    </xf>
    <xf numFmtId="182" fontId="4" fillId="38" borderId="14" xfId="42" applyNumberFormat="1" applyFont="1" applyFill="1" applyBorder="1" applyAlignment="1">
      <alignment horizontal="center"/>
    </xf>
    <xf numFmtId="43" fontId="2" fillId="0" borderId="11" xfId="42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43" fontId="4" fillId="38" borderId="14" xfId="42" applyNumberFormat="1" applyFont="1" applyFill="1" applyBorder="1" applyAlignment="1">
      <alignment horizontal="center"/>
    </xf>
    <xf numFmtId="182" fontId="5" fillId="0" borderId="0" xfId="0" applyNumberFormat="1" applyFont="1" applyFill="1" applyAlignment="1">
      <alignment/>
    </xf>
    <xf numFmtId="43" fontId="1" fillId="0" borderId="12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4" fillId="36" borderId="20" xfId="0" applyFont="1" applyFill="1" applyBorder="1" applyAlignment="1">
      <alignment horizontal="center" vertical="top" wrapText="1"/>
    </xf>
    <xf numFmtId="0" fontId="4" fillId="36" borderId="22" xfId="0" applyFont="1" applyFill="1" applyBorder="1" applyAlignment="1">
      <alignment horizontal="center" vertical="top" wrapText="1"/>
    </xf>
    <xf numFmtId="0" fontId="2" fillId="4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4" fillId="35" borderId="20" xfId="0" applyFont="1" applyFill="1" applyBorder="1" applyAlignment="1">
      <alignment horizontal="center" vertical="top" wrapText="1"/>
    </xf>
    <xf numFmtId="0" fontId="4" fillId="35" borderId="2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2" fillId="37" borderId="20" xfId="0" applyFont="1" applyFill="1" applyBorder="1" applyAlignment="1">
      <alignment horizontal="center" vertical="top" wrapText="1"/>
    </xf>
    <xf numFmtId="0" fontId="2" fillId="37" borderId="2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4" fillId="38" borderId="20" xfId="0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5;&#1082;&#1091;&#1088;&#1089;\&#1054;&#1050;&#1058;&#1071;&#1041;&#1056;&#1068;&#1057;&#1050;&#1048;&#1049;%20&#1054;&#1050;&#1056;&#1059;&#1043;\2012\&#1086;&#1090;&#1082;&#1072;&#1079;%202\&#1056;&#1072;&#1089;&#1095;&#1077;&#1090;%202\&#1055;&#1086;&#1076;&#1075;&#1086;&#1088;&#1085;&#1072;&#1103;,%2014-&#1073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Затраты"/>
      <sheetName val="МОП"/>
      <sheetName val="ТО"/>
      <sheetName val="Мат"/>
      <sheetName val="ОТ"/>
      <sheetName val="Приложение №2"/>
      <sheetName val="Приложение №3"/>
    </sheetNames>
    <sheetDataSet>
      <sheetData sheetId="0">
        <row r="21">
          <cell r="B21" t="str">
            <v>Подгорная 14 Б</v>
          </cell>
        </row>
        <row r="43">
          <cell r="B43">
            <v>109.9</v>
          </cell>
        </row>
        <row r="44">
          <cell r="B44">
            <v>86.5</v>
          </cell>
        </row>
      </sheetData>
      <sheetData sheetId="1"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2">
          <cell r="J12">
            <v>8209.893961197482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4448.5506</v>
          </cell>
        </row>
        <row r="18">
          <cell r="J18">
            <v>3232.1485079999998</v>
          </cell>
        </row>
        <row r="20">
          <cell r="J20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8">
          <cell r="J28">
            <v>0</v>
          </cell>
        </row>
        <row r="29">
          <cell r="J29">
            <v>385.4771595476603</v>
          </cell>
        </row>
        <row r="30">
          <cell r="J30">
            <v>430.0348988691507</v>
          </cell>
        </row>
        <row r="31">
          <cell r="J31">
            <v>593.46</v>
          </cell>
        </row>
        <row r="32">
          <cell r="J32">
            <v>0</v>
          </cell>
        </row>
        <row r="33">
          <cell r="J33">
            <v>0</v>
          </cell>
        </row>
        <row r="35">
          <cell r="K35">
            <v>1902.9521640375722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7"/>
  <sheetViews>
    <sheetView tabSelected="1" zoomScalePageLayoutView="0" workbookViewId="0" topLeftCell="A43">
      <selection activeCell="G11" sqref="G11"/>
    </sheetView>
  </sheetViews>
  <sheetFormatPr defaultColWidth="10.00390625" defaultRowHeight="12.75"/>
  <cols>
    <col min="1" max="1" width="34.75390625" style="3" customWidth="1"/>
    <col min="2" max="2" width="4.625" style="3" customWidth="1"/>
    <col min="3" max="3" width="26.75390625" style="3" customWidth="1"/>
    <col min="4" max="4" width="13.875" style="3" customWidth="1"/>
    <col min="5" max="5" width="12.375" style="3" customWidth="1"/>
    <col min="6" max="6" width="14.25390625" style="3" customWidth="1"/>
    <col min="7" max="7" width="12.00390625" style="3" customWidth="1"/>
    <col min="8" max="9" width="10.00390625" style="23" customWidth="1"/>
    <col min="10" max="16384" width="10.00390625" style="3" customWidth="1"/>
  </cols>
  <sheetData>
    <row r="1" spans="1:9" s="4" customFormat="1" ht="28.5" customHeight="1">
      <c r="A1" s="91" t="s">
        <v>38</v>
      </c>
      <c r="B1" s="92"/>
      <c r="C1" s="92"/>
      <c r="D1" s="92"/>
      <c r="E1" s="92"/>
      <c r="H1" s="24"/>
      <c r="I1" s="23"/>
    </row>
    <row r="2" spans="1:9" s="4" customFormat="1" ht="4.5" customHeight="1">
      <c r="A2" s="41"/>
      <c r="B2" s="41"/>
      <c r="C2" s="41"/>
      <c r="D2" s="41"/>
      <c r="E2" s="41"/>
      <c r="H2" s="24"/>
      <c r="I2" s="23"/>
    </row>
    <row r="3" spans="1:2" s="31" customFormat="1" ht="15.75">
      <c r="A3" s="1"/>
      <c r="B3" s="31" t="s">
        <v>37</v>
      </c>
    </row>
    <row r="4" spans="1:2" s="31" customFormat="1" ht="15.75">
      <c r="A4" s="42"/>
      <c r="B4" s="43" t="s">
        <v>42</v>
      </c>
    </row>
    <row r="5" spans="1:2" s="31" customFormat="1" ht="15.75">
      <c r="A5" s="1"/>
      <c r="B5" s="43" t="s">
        <v>43</v>
      </c>
    </row>
    <row r="6" spans="1:2" s="31" customFormat="1" ht="11.25" customHeight="1">
      <c r="A6" s="1"/>
      <c r="B6" s="44"/>
    </row>
    <row r="7" spans="1:2" s="31" customFormat="1" ht="15.75">
      <c r="A7" s="1"/>
      <c r="B7" s="43" t="s">
        <v>47</v>
      </c>
    </row>
    <row r="8" spans="1:2" s="31" customFormat="1" ht="15.75">
      <c r="A8" s="1"/>
      <c r="B8" s="44"/>
    </row>
    <row r="9" spans="1:2" s="31" customFormat="1" ht="15.75">
      <c r="A9" s="1"/>
      <c r="B9" s="43" t="s">
        <v>44</v>
      </c>
    </row>
    <row r="10" spans="1:3" s="31" customFormat="1" ht="9.75" customHeight="1">
      <c r="A10" s="1"/>
      <c r="B10" s="40" t="s">
        <v>40</v>
      </c>
      <c r="C10" s="45"/>
    </row>
    <row r="11" spans="1:2" s="31" customFormat="1" ht="15.75">
      <c r="A11" s="1"/>
      <c r="B11" s="31" t="s">
        <v>45</v>
      </c>
    </row>
    <row r="12" spans="1:2" s="31" customFormat="1" ht="9" customHeight="1">
      <c r="A12" s="1"/>
      <c r="B12" s="44" t="s">
        <v>39</v>
      </c>
    </row>
    <row r="13" spans="1:2" s="31" customFormat="1" ht="9" customHeight="1">
      <c r="A13" s="1"/>
      <c r="B13" s="44"/>
    </row>
    <row r="14" spans="1:2" s="31" customFormat="1" ht="15" customHeight="1">
      <c r="A14" s="1"/>
      <c r="B14" s="44" t="s">
        <v>46</v>
      </c>
    </row>
    <row r="15" spans="1:3" s="31" customFormat="1" ht="9.75" customHeight="1">
      <c r="A15" s="1"/>
      <c r="C15" s="40" t="s">
        <v>41</v>
      </c>
    </row>
    <row r="16" spans="1:9" s="4" customFormat="1" ht="28.5" customHeight="1">
      <c r="A16" s="95" t="s">
        <v>3</v>
      </c>
      <c r="B16" s="95"/>
      <c r="C16" s="95"/>
      <c r="D16" s="95"/>
      <c r="E16" s="95"/>
      <c r="H16" s="24"/>
      <c r="I16" s="23"/>
    </row>
    <row r="17" spans="1:9" s="4" customFormat="1" ht="19.5" customHeight="1">
      <c r="A17" s="95" t="s">
        <v>16</v>
      </c>
      <c r="B17" s="95"/>
      <c r="C17" s="95"/>
      <c r="D17" s="95"/>
      <c r="E17" s="95"/>
      <c r="H17" s="24"/>
      <c r="I17" s="23"/>
    </row>
    <row r="18" spans="1:9" s="4" customFormat="1" ht="15.75">
      <c r="A18" s="95" t="s">
        <v>17</v>
      </c>
      <c r="B18" s="95"/>
      <c r="C18" s="95"/>
      <c r="D18" s="95"/>
      <c r="E18" s="95"/>
      <c r="G18" s="12">
        <f>'[1]Приложение №1'!B43</f>
        <v>109.9</v>
      </c>
      <c r="H18" s="25">
        <f>'[1]Приложение №1'!B44</f>
        <v>86.5</v>
      </c>
      <c r="I18" s="23"/>
    </row>
    <row r="19" spans="1:9" s="4" customFormat="1" ht="15.75">
      <c r="A19" s="37" t="s">
        <v>35</v>
      </c>
      <c r="B19" s="37"/>
      <c r="C19" s="37" t="str">
        <f>'[1]Приложение №1'!B21</f>
        <v>Подгорная 14 Б</v>
      </c>
      <c r="D19" s="37"/>
      <c r="E19" s="37"/>
      <c r="H19" s="24"/>
      <c r="I19" s="23"/>
    </row>
    <row r="20" spans="1:9" s="7" customFormat="1" ht="81.75" customHeight="1">
      <c r="A20" s="70"/>
      <c r="B20" s="47"/>
      <c r="C20" s="48"/>
      <c r="D20" s="35" t="s">
        <v>30</v>
      </c>
      <c r="E20" s="35" t="s">
        <v>31</v>
      </c>
      <c r="F20" s="4"/>
      <c r="H20" s="27"/>
      <c r="I20" s="35" t="s">
        <v>36</v>
      </c>
    </row>
    <row r="21" spans="1:7" ht="17.25" customHeight="1">
      <c r="A21" s="49" t="s">
        <v>4</v>
      </c>
      <c r="B21" s="50"/>
      <c r="C21" s="50"/>
      <c r="D21" s="51"/>
      <c r="E21" s="51"/>
      <c r="F21" s="71">
        <f>SUM(D22:D25)</f>
        <v>0</v>
      </c>
      <c r="G21" s="36">
        <f>E22+E23+E24+E25</f>
        <v>0</v>
      </c>
    </row>
    <row r="22" spans="1:9" ht="36" customHeight="1">
      <c r="A22" s="30" t="s">
        <v>55</v>
      </c>
      <c r="B22" s="9">
        <v>3</v>
      </c>
      <c r="C22" s="53" t="s">
        <v>13</v>
      </c>
      <c r="D22" s="54">
        <f>'[1]Затраты'!J7</f>
        <v>0</v>
      </c>
      <c r="E22" s="72">
        <f>D22/$G$18/12</f>
        <v>0</v>
      </c>
      <c r="F22" s="13"/>
      <c r="I22" s="9">
        <v>7</v>
      </c>
    </row>
    <row r="23" spans="1:9" ht="31.5" customHeight="1">
      <c r="A23" s="30" t="s">
        <v>5</v>
      </c>
      <c r="B23" s="9">
        <v>0</v>
      </c>
      <c r="C23" s="53" t="s">
        <v>13</v>
      </c>
      <c r="D23" s="55">
        <f>'[1]Затраты'!J8</f>
        <v>0</v>
      </c>
      <c r="E23" s="73">
        <f aca="true" t="shared" si="0" ref="E23:E53">D23/$G$18/12</f>
        <v>0</v>
      </c>
      <c r="F23" s="13"/>
      <c r="I23" s="9">
        <v>0</v>
      </c>
    </row>
    <row r="24" spans="1:9" ht="15.75" customHeight="1">
      <c r="A24" s="30" t="s">
        <v>6</v>
      </c>
      <c r="B24" s="9">
        <v>0</v>
      </c>
      <c r="C24" s="53" t="s">
        <v>13</v>
      </c>
      <c r="D24" s="55">
        <f>'[1]Затраты'!J9</f>
        <v>0</v>
      </c>
      <c r="E24" s="73">
        <f t="shared" si="0"/>
        <v>0</v>
      </c>
      <c r="F24" s="13"/>
      <c r="I24" s="9">
        <v>0</v>
      </c>
    </row>
    <row r="25" spans="1:9" ht="30" customHeight="1">
      <c r="A25" s="2" t="s">
        <v>7</v>
      </c>
      <c r="B25" s="8">
        <v>0</v>
      </c>
      <c r="C25" s="56" t="s">
        <v>14</v>
      </c>
      <c r="D25" s="57">
        <f>'[1]Затраты'!J10</f>
        <v>0</v>
      </c>
      <c r="E25" s="74">
        <f t="shared" si="0"/>
        <v>0</v>
      </c>
      <c r="F25" s="13"/>
      <c r="I25" s="8">
        <v>0</v>
      </c>
    </row>
    <row r="26" spans="1:8" ht="15" customHeight="1">
      <c r="A26" s="93" t="s">
        <v>19</v>
      </c>
      <c r="B26" s="94"/>
      <c r="C26" s="94"/>
      <c r="D26" s="94"/>
      <c r="E26" s="94"/>
      <c r="F26" s="75">
        <f>SUM(D27:D33)</f>
        <v>15890.59306919748</v>
      </c>
      <c r="G26" s="16">
        <f>E27+E28+E29+E30+E31+E32+E33</f>
        <v>12.0492819754303</v>
      </c>
      <c r="H26" s="38">
        <f>G26*1.18</f>
        <v>14.218152731007754</v>
      </c>
    </row>
    <row r="27" spans="1:20" ht="31.5" customHeight="1">
      <c r="A27" s="30" t="s">
        <v>48</v>
      </c>
      <c r="B27" s="52">
        <v>6</v>
      </c>
      <c r="C27" s="53" t="s">
        <v>13</v>
      </c>
      <c r="D27" s="33">
        <f>'[1]Затраты'!J12*(B27/I27)</f>
        <v>8209.893961197482</v>
      </c>
      <c r="E27" s="73">
        <f>D27/$G$18/12</f>
        <v>6.225275979069973</v>
      </c>
      <c r="F27" s="13"/>
      <c r="I27" s="9">
        <v>6</v>
      </c>
      <c r="L27" s="5"/>
      <c r="M27" s="6"/>
      <c r="N27" s="6"/>
      <c r="O27" s="6"/>
      <c r="P27" s="6"/>
      <c r="Q27" s="6"/>
      <c r="R27" s="6"/>
      <c r="S27" s="6"/>
      <c r="T27" s="6"/>
    </row>
    <row r="28" spans="1:9" ht="15.75" customHeight="1">
      <c r="A28" s="30" t="s">
        <v>56</v>
      </c>
      <c r="B28" s="9">
        <v>3</v>
      </c>
      <c r="C28" s="53" t="s">
        <v>13</v>
      </c>
      <c r="D28" s="33">
        <f>'[1]Затраты'!J13</f>
        <v>0</v>
      </c>
      <c r="E28" s="73">
        <f t="shared" si="0"/>
        <v>0</v>
      </c>
      <c r="F28" s="13"/>
      <c r="I28" s="9">
        <v>3</v>
      </c>
    </row>
    <row r="29" spans="1:9" ht="30.75" customHeight="1">
      <c r="A29" s="30" t="s">
        <v>8</v>
      </c>
      <c r="B29" s="9">
        <v>6</v>
      </c>
      <c r="C29" s="53" t="s">
        <v>13</v>
      </c>
      <c r="D29" s="33">
        <f>'[1]Затраты'!J14</f>
        <v>0</v>
      </c>
      <c r="E29" s="73">
        <f t="shared" si="0"/>
        <v>0</v>
      </c>
      <c r="F29" s="13"/>
      <c r="I29" s="9">
        <v>6</v>
      </c>
    </row>
    <row r="30" spans="1:9" ht="30" customHeight="1">
      <c r="A30" s="46" t="s">
        <v>9</v>
      </c>
      <c r="B30" s="52">
        <v>6</v>
      </c>
      <c r="C30" s="53" t="s">
        <v>13</v>
      </c>
      <c r="D30" s="33">
        <f>'[1]Затраты'!J15*(B30/I30)</f>
        <v>0</v>
      </c>
      <c r="E30" s="73">
        <f t="shared" si="0"/>
        <v>0</v>
      </c>
      <c r="I30" s="9">
        <v>6</v>
      </c>
    </row>
    <row r="31" spans="1:6" ht="46.5" customHeight="1">
      <c r="A31" s="46" t="s">
        <v>10</v>
      </c>
      <c r="B31" s="86" t="s">
        <v>34</v>
      </c>
      <c r="C31" s="87"/>
      <c r="D31" s="33">
        <f>'[1]Затраты'!J16</f>
        <v>0</v>
      </c>
      <c r="E31" s="73">
        <f t="shared" si="0"/>
        <v>0</v>
      </c>
      <c r="F31" s="13"/>
    </row>
    <row r="32" spans="1:6" ht="14.25" customHeight="1">
      <c r="A32" s="30" t="s">
        <v>20</v>
      </c>
      <c r="B32" s="9">
        <v>2</v>
      </c>
      <c r="C32" s="53" t="s">
        <v>15</v>
      </c>
      <c r="D32" s="33">
        <f>'[1]Затраты'!J17</f>
        <v>4448.5506</v>
      </c>
      <c r="E32" s="73">
        <f t="shared" si="0"/>
        <v>3.3731806187443123</v>
      </c>
      <c r="F32" s="13"/>
    </row>
    <row r="33" spans="1:9" ht="15.75" customHeight="1">
      <c r="A33" s="30" t="s">
        <v>21</v>
      </c>
      <c r="B33" s="9">
        <v>6</v>
      </c>
      <c r="C33" s="53" t="s">
        <v>13</v>
      </c>
      <c r="D33" s="34">
        <f>'[1]Затраты'!J18*(B33/I33)</f>
        <v>3232.1485079999998</v>
      </c>
      <c r="E33" s="74">
        <f t="shared" si="0"/>
        <v>2.4508253776160145</v>
      </c>
      <c r="F33" s="13"/>
      <c r="I33" s="39">
        <v>6</v>
      </c>
    </row>
    <row r="34" spans="1:8" ht="17.25" customHeight="1">
      <c r="A34" s="88" t="s">
        <v>11</v>
      </c>
      <c r="B34" s="89"/>
      <c r="C34" s="89"/>
      <c r="D34" s="90"/>
      <c r="E34" s="89"/>
      <c r="F34" s="76">
        <f>SUM(D35:D39)</f>
        <v>0</v>
      </c>
      <c r="G34" s="14">
        <f>E35+E36+E37+E38+E39</f>
        <v>0</v>
      </c>
      <c r="H34" s="38">
        <f>G34*1.18</f>
        <v>0</v>
      </c>
    </row>
    <row r="35" spans="1:6" ht="32.25" customHeight="1">
      <c r="A35" s="32" t="s">
        <v>24</v>
      </c>
      <c r="B35" s="58">
        <v>0</v>
      </c>
      <c r="C35" s="59" t="s">
        <v>15</v>
      </c>
      <c r="D35" s="60">
        <f>'[1]Затраты'!J20</f>
        <v>0</v>
      </c>
      <c r="E35" s="73">
        <f t="shared" si="0"/>
        <v>0</v>
      </c>
      <c r="F35" s="13"/>
    </row>
    <row r="36" spans="1:9" ht="109.5" customHeight="1">
      <c r="A36" s="30" t="s">
        <v>57</v>
      </c>
      <c r="B36" s="9">
        <v>0</v>
      </c>
      <c r="C36" s="61" t="s">
        <v>15</v>
      </c>
      <c r="D36" s="60">
        <f>'[1]Затраты'!J21*(B36/I36)</f>
        <v>0</v>
      </c>
      <c r="E36" s="73">
        <f t="shared" si="0"/>
        <v>0</v>
      </c>
      <c r="F36" s="13"/>
      <c r="H36" s="29"/>
      <c r="I36" s="28">
        <v>2</v>
      </c>
    </row>
    <row r="37" spans="1:5" ht="47.25" customHeight="1">
      <c r="A37" s="30" t="s">
        <v>25</v>
      </c>
      <c r="B37" s="96" t="s">
        <v>49</v>
      </c>
      <c r="C37" s="97"/>
      <c r="D37" s="60">
        <f>'[1]Затраты'!J22</f>
        <v>0</v>
      </c>
      <c r="E37" s="73">
        <f t="shared" si="0"/>
        <v>0</v>
      </c>
    </row>
    <row r="38" spans="1:9" ht="66" customHeight="1">
      <c r="A38" s="30" t="s">
        <v>26</v>
      </c>
      <c r="B38" s="9">
        <v>0</v>
      </c>
      <c r="C38" s="61" t="s">
        <v>15</v>
      </c>
      <c r="D38" s="60">
        <f>'[1]Затраты'!J23</f>
        <v>0</v>
      </c>
      <c r="E38" s="73">
        <f t="shared" si="0"/>
        <v>0</v>
      </c>
      <c r="F38" s="13"/>
      <c r="H38" s="29"/>
      <c r="I38" s="28">
        <v>2</v>
      </c>
    </row>
    <row r="39" spans="1:9" ht="36.75" customHeight="1">
      <c r="A39" s="2" t="s">
        <v>50</v>
      </c>
      <c r="B39" s="8">
        <v>0</v>
      </c>
      <c r="C39" s="62" t="s">
        <v>2</v>
      </c>
      <c r="D39" s="60">
        <f>'[1]Затраты'!J24</f>
        <v>0</v>
      </c>
      <c r="E39" s="73">
        <f t="shared" si="0"/>
        <v>0</v>
      </c>
      <c r="F39" s="13"/>
      <c r="I39" s="23">
        <v>1</v>
      </c>
    </row>
    <row r="40" spans="1:8" ht="17.25" customHeight="1">
      <c r="A40" s="99" t="s">
        <v>12</v>
      </c>
      <c r="B40" s="100"/>
      <c r="C40" s="100"/>
      <c r="D40" s="100"/>
      <c r="E40" s="100"/>
      <c r="F40" s="77">
        <f>SUM(D41:D51)</f>
        <v>1408.972058416811</v>
      </c>
      <c r="G40" s="15">
        <f>E42+E44+E46+E48+E49+E50+E51</f>
        <v>1.0683743239435934</v>
      </c>
      <c r="H40" s="38">
        <f>G40*1.18</f>
        <v>1.2606817022534402</v>
      </c>
    </row>
    <row r="41" spans="1:9" s="6" customFormat="1" ht="29.25" customHeight="1">
      <c r="A41" s="101" t="s">
        <v>27</v>
      </c>
      <c r="B41" s="103" t="s">
        <v>0</v>
      </c>
      <c r="C41" s="104"/>
      <c r="D41" s="60"/>
      <c r="E41" s="73"/>
      <c r="F41" s="22"/>
      <c r="H41" s="29"/>
      <c r="I41" s="28"/>
    </row>
    <row r="42" spans="1:9" s="6" customFormat="1" ht="16.5" customHeight="1">
      <c r="A42" s="102"/>
      <c r="B42" s="9">
        <v>0</v>
      </c>
      <c r="C42" s="64" t="s">
        <v>18</v>
      </c>
      <c r="D42" s="60">
        <f>'[1]Затраты'!J27*(B42/I42)</f>
        <v>0</v>
      </c>
      <c r="E42" s="73">
        <f t="shared" si="0"/>
        <v>0</v>
      </c>
      <c r="F42" s="22"/>
      <c r="H42" s="26"/>
      <c r="I42" s="23">
        <v>2</v>
      </c>
    </row>
    <row r="43" spans="1:9" s="6" customFormat="1" ht="44.25" customHeight="1">
      <c r="A43" s="102"/>
      <c r="B43" s="105" t="s">
        <v>51</v>
      </c>
      <c r="C43" s="106"/>
      <c r="D43" s="60"/>
      <c r="E43" s="73"/>
      <c r="F43" s="22"/>
      <c r="H43" s="26"/>
      <c r="I43" s="23"/>
    </row>
    <row r="44" spans="1:9" s="6" customFormat="1" ht="16.5" customHeight="1">
      <c r="A44" s="102"/>
      <c r="B44" s="9">
        <v>0</v>
      </c>
      <c r="C44" s="64" t="s">
        <v>18</v>
      </c>
      <c r="D44" s="60">
        <f>'[1]Затраты'!J28</f>
        <v>0</v>
      </c>
      <c r="E44" s="73">
        <f t="shared" si="0"/>
        <v>0</v>
      </c>
      <c r="F44" s="22"/>
      <c r="H44" s="26"/>
      <c r="I44" s="23">
        <v>12</v>
      </c>
    </row>
    <row r="45" spans="1:9" s="6" customFormat="1" ht="26.25" customHeight="1">
      <c r="A45" s="102"/>
      <c r="B45" s="105" t="s">
        <v>32</v>
      </c>
      <c r="C45" s="106"/>
      <c r="D45" s="60"/>
      <c r="E45" s="73"/>
      <c r="F45" s="22"/>
      <c r="H45" s="26"/>
      <c r="I45" s="23"/>
    </row>
    <row r="46" spans="1:9" s="6" customFormat="1" ht="16.5" customHeight="1">
      <c r="A46" s="102"/>
      <c r="B46" s="9">
        <v>4</v>
      </c>
      <c r="C46" s="64" t="s">
        <v>18</v>
      </c>
      <c r="D46" s="60">
        <f>'[1]Затраты'!J29</f>
        <v>385.4771595476603</v>
      </c>
      <c r="E46" s="73">
        <f t="shared" si="0"/>
        <v>0.2922938728750836</v>
      </c>
      <c r="F46" s="22"/>
      <c r="H46" s="26"/>
      <c r="I46" s="23"/>
    </row>
    <row r="47" spans="1:9" s="6" customFormat="1" ht="27" customHeight="1">
      <c r="A47" s="102"/>
      <c r="B47" s="105" t="s">
        <v>1</v>
      </c>
      <c r="C47" s="106"/>
      <c r="D47" s="60"/>
      <c r="E47" s="73"/>
      <c r="F47" s="22"/>
      <c r="H47" s="29"/>
      <c r="I47" s="28"/>
    </row>
    <row r="48" spans="1:9" s="6" customFormat="1" ht="15.75" customHeight="1">
      <c r="A48" s="102"/>
      <c r="B48" s="9">
        <v>4</v>
      </c>
      <c r="C48" s="64" t="s">
        <v>15</v>
      </c>
      <c r="D48" s="60">
        <f>'[1]Затраты'!J30</f>
        <v>430.0348988691507</v>
      </c>
      <c r="E48" s="73">
        <f t="shared" si="0"/>
        <v>0.32608045106850975</v>
      </c>
      <c r="F48" s="22"/>
      <c r="H48" s="26"/>
      <c r="I48" s="23"/>
    </row>
    <row r="49" spans="1:9" s="6" customFormat="1" ht="45.75" customHeight="1">
      <c r="A49" s="63" t="s">
        <v>28</v>
      </c>
      <c r="B49" s="110" t="s">
        <v>33</v>
      </c>
      <c r="C49" s="111"/>
      <c r="D49" s="84">
        <f>'[1]Затраты'!J31</f>
        <v>593.46</v>
      </c>
      <c r="E49" s="73">
        <f t="shared" si="0"/>
        <v>0.45</v>
      </c>
      <c r="F49" s="22"/>
      <c r="H49" s="26"/>
      <c r="I49" s="23"/>
    </row>
    <row r="50" spans="1:9" s="6" customFormat="1" ht="16.5" customHeight="1">
      <c r="A50" s="65" t="s">
        <v>52</v>
      </c>
      <c r="B50" s="66">
        <v>1</v>
      </c>
      <c r="C50" s="10" t="s">
        <v>15</v>
      </c>
      <c r="D50" s="60">
        <f>'[1]Затраты'!J32</f>
        <v>0</v>
      </c>
      <c r="E50" s="73">
        <f t="shared" si="0"/>
        <v>0</v>
      </c>
      <c r="F50" s="22"/>
      <c r="H50" s="98"/>
      <c r="I50" s="98"/>
    </row>
    <row r="51" spans="1:9" s="6" customFormat="1" ht="15.75" customHeight="1">
      <c r="A51" s="65" t="s">
        <v>29</v>
      </c>
      <c r="B51" s="67">
        <v>1</v>
      </c>
      <c r="C51" s="11" t="s">
        <v>15</v>
      </c>
      <c r="D51" s="60">
        <f>'[1]Затраты'!J33</f>
        <v>0</v>
      </c>
      <c r="E51" s="73">
        <f t="shared" si="0"/>
        <v>0</v>
      </c>
      <c r="F51" s="22"/>
      <c r="H51" s="98"/>
      <c r="I51" s="98"/>
    </row>
    <row r="52" spans="1:8" ht="15.75" customHeight="1">
      <c r="A52" s="107" t="s">
        <v>22</v>
      </c>
      <c r="B52" s="108"/>
      <c r="C52" s="108"/>
      <c r="D52" s="108"/>
      <c r="E52" s="108"/>
      <c r="F52" s="78">
        <f>D53</f>
        <v>1902.9521640375722</v>
      </c>
      <c r="G52" s="17">
        <f>E53</f>
        <v>1.4429421929311284</v>
      </c>
      <c r="H52" s="38">
        <f>G52*1.18</f>
        <v>1.7026717876587314</v>
      </c>
    </row>
    <row r="53" spans="1:6" ht="18" customHeight="1">
      <c r="A53" s="68" t="s">
        <v>53</v>
      </c>
      <c r="B53" s="109"/>
      <c r="C53" s="109"/>
      <c r="D53" s="33">
        <f>'[1]Затраты'!K35</f>
        <v>1902.9521640375722</v>
      </c>
      <c r="E53" s="73">
        <f t="shared" si="0"/>
        <v>1.4429421929311284</v>
      </c>
      <c r="F53" s="13"/>
    </row>
    <row r="54" spans="1:8" ht="13.5" customHeight="1">
      <c r="A54" s="112" t="s">
        <v>23</v>
      </c>
      <c r="B54" s="113"/>
      <c r="C54" s="113"/>
      <c r="D54" s="113"/>
      <c r="E54" s="113"/>
      <c r="F54" s="79">
        <f>F21+F26+F34+F40+F52</f>
        <v>19202.517291651864</v>
      </c>
      <c r="G54" s="18">
        <f>G21+G26+G34+G40+G52</f>
        <v>14.560598492305022</v>
      </c>
      <c r="H54" s="38">
        <f>H40+H34+H26+H52</f>
        <v>17.181506220919925</v>
      </c>
    </row>
    <row r="55" spans="1:45" s="20" customFormat="1" ht="15.75">
      <c r="A55" s="69" t="s">
        <v>54</v>
      </c>
      <c r="B55" s="114"/>
      <c r="C55" s="114"/>
      <c r="D55" s="19">
        <f>D22+D23+D24+D25+D27+D28+D29+D30+D31+D32+D33+D35+D36+D37+D38+D39+D42+D44+D46+D48+D49+D50+D51+D53</f>
        <v>19202.51729165186</v>
      </c>
      <c r="E55" s="80">
        <f>D55/$G$18/12</f>
        <v>14.560598492305019</v>
      </c>
      <c r="H55" s="24"/>
      <c r="I55" s="2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1:9" s="4" customFormat="1" ht="15">
      <c r="A56" s="81"/>
      <c r="B56" s="85"/>
      <c r="C56" s="85"/>
      <c r="D56" s="79"/>
      <c r="E56" s="82"/>
      <c r="F56" s="83"/>
      <c r="H56" s="24"/>
      <c r="I56" s="23"/>
    </row>
    <row r="57" spans="1:9" s="4" customFormat="1" ht="15">
      <c r="A57" s="81"/>
      <c r="B57" s="85"/>
      <c r="C57" s="85"/>
      <c r="D57" s="79"/>
      <c r="E57" s="82"/>
      <c r="F57" s="83"/>
      <c r="H57" s="24"/>
      <c r="I57" s="23"/>
    </row>
  </sheetData>
  <sheetProtection/>
  <mergeCells count="23">
    <mergeCell ref="A52:E52"/>
    <mergeCell ref="B53:C53"/>
    <mergeCell ref="B49:C49"/>
    <mergeCell ref="H50:H51"/>
    <mergeCell ref="A54:E54"/>
    <mergeCell ref="B55:C55"/>
    <mergeCell ref="I50:I51"/>
    <mergeCell ref="A40:E40"/>
    <mergeCell ref="A41:A48"/>
    <mergeCell ref="B41:C41"/>
    <mergeCell ref="B43:C43"/>
    <mergeCell ref="B45:C45"/>
    <mergeCell ref="B47:C47"/>
    <mergeCell ref="B57:C57"/>
    <mergeCell ref="B31:C31"/>
    <mergeCell ref="A34:E34"/>
    <mergeCell ref="A1:E1"/>
    <mergeCell ref="A26:E26"/>
    <mergeCell ref="A17:E17"/>
    <mergeCell ref="A18:E18"/>
    <mergeCell ref="A16:E16"/>
    <mergeCell ref="B56:C56"/>
    <mergeCell ref="B37:C37"/>
  </mergeCells>
  <printOptions/>
  <pageMargins left="0.5511811023622047" right="0.2755905511811024" top="0.55" bottom="0.1968503937007874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Полозенко</cp:lastModifiedBy>
  <cp:lastPrinted>2012-07-24T02:15:13Z</cp:lastPrinted>
  <dcterms:created xsi:type="dcterms:W3CDTF">2007-01-24T02:52:45Z</dcterms:created>
  <dcterms:modified xsi:type="dcterms:W3CDTF">2013-07-16T07:08:34Z</dcterms:modified>
  <cp:category/>
  <cp:version/>
  <cp:contentType/>
  <cp:contentStatus/>
</cp:coreProperties>
</file>